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経営比較分析\R4\"/>
    </mc:Choice>
  </mc:AlternateContent>
  <xr:revisionPtr revIDLastSave="0" documentId="13_ncr:1_{21CE7FF0-1357-4A82-83E7-70FB7017F7C1}" xr6:coauthVersionLast="36" xr6:coauthVersionMax="36" xr10:uidLastSave="{00000000-0000-0000-0000-000000000000}"/>
  <workbookProtection workbookAlgorithmName="SHA-512" workbookHashValue="YA0AHT3hGMk3ctfWOBFDMCqi1fLXkq/uohAt4hAB4dTsVGet3b+lj4WRYLm87VMxo618BYJzSoyb/M1c1OlMyQ==" workbookSaltValue="6sXhVbpwzhJypLl3gyKjkw==" workbookSpinCount="100000" lockStructure="1"/>
  <bookViews>
    <workbookView xWindow="0" yWindow="0" windowWidth="10050" windowHeight="63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GQ30" i="4"/>
  <c r="BZ30" i="4"/>
  <c r="LT76" i="4"/>
  <c r="GQ51" i="4"/>
  <c r="LH30" i="4"/>
  <c r="IE76" i="4"/>
  <c r="BZ51" i="4"/>
  <c r="BG30" i="4"/>
  <c r="FX51" i="4"/>
  <c r="HP76" i="4"/>
  <c r="AV76" i="4"/>
  <c r="KO51" i="4"/>
  <c r="BG51" i="4"/>
  <c r="FX30" i="4"/>
  <c r="LE76" i="4"/>
  <c r="KO30" i="4"/>
  <c r="HA76" i="4"/>
  <c r="AN51" i="4"/>
  <c r="FE30" i="4"/>
  <c r="KP76" i="4"/>
  <c r="AN30" i="4"/>
  <c r="AG76" i="4"/>
  <c r="JV51" i="4"/>
  <c r="FE51" i="4"/>
  <c r="JV30" i="4"/>
  <c r="KA76" i="4"/>
  <c r="EL51" i="4"/>
  <c r="JC30" i="4"/>
  <c r="R76" i="4"/>
  <c r="JC51" i="4"/>
  <c r="GL76" i="4"/>
  <c r="U51" i="4"/>
  <c r="EL30" i="4"/>
  <c r="U30"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<sst xmlns="http://schemas.openxmlformats.org/spreadsheetml/2006/main" count="278" uniqueCount="133">
  <si>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</si>
  <si>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</si>
  <si>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</si>
  <si>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</si>
  <si>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</si>
  <si>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</si>
  <si>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</si>
  <si>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</si>
  <si>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</si>
  <si>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</si>
  <si>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</si>
  <si>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</si>
  <si>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</si>
  <si>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</si>
  <si>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</si>
  <si>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</si>
  <si>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</si>
  <si>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</si>
  <si>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</si>
  <si>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</si>
  <si>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</si>
  <si>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</si>
  <si>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</si>
  <si>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</si>
  <si>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</si>
  <si>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</si>
  <si>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</si>
  <si>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</si>
  <si>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</si>
  <si>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</si>
  <si>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</si>
  <si>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</si>
  <si>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</si>
  <si>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</si>
  <si>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</si>
  <si>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</si>
  <si>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</si>
  <si>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</si>
  <si>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</si>
  <si>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</si>
  <si>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</si>
  <si>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</si>
  <si>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</si>
  <si>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</si>
  <si>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</si>
  <si>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</si>
  <si>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</si>
  <si>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</si>
  <si>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</si>
  <si>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</si>
  <si>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</si>
  <si>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</si>
  <si>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</si>
  <si>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</si>
  <si>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</si>
  <si>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</si>
  <si>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</si>
  <si>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</si>
  <si>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</si>
  <si>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</si>
  <si>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</si>
  <si>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</si>
  <si>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</si>
  <si>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</si>
  <si>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</si>
  <si>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</si>
  <si>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</si>
  <si>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</si>
  <si>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</si>
  <si>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</si>
  <si>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</si>
  <si>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</si>
  <si>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</si>
  <si>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</si>
  <si>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</si>
  <si>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</si>
  <si>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</si>
  <si>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</si>
  <si>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</si>
  <si>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</si>
  <si>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</si>
  <si>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</si>
  <si>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</si>
  <si>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</si>
  <si>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</si>
  <si>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</si>
  <si>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</si>
  <si>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</si>
  <si>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</si>
  <si>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</si>
  <si>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</si>
  <si>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</si>
  <si>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</si>
  <si>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</si>
  <si>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</si>
  <si>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</si>
  <si>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</si>
  <si>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</si>
  <si>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</si>
  <si>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</si>
  <si>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</si>
  <si>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</si>
  <si>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</si>
  <si>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</si>
  <si>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t>
    <phoneticPr fontId="5"/>
  </si>
  <si>
    <t>当該値(N-4)</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</si>
  <si>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</si>
  <si>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</si>
  <si>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</si>
  <si>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</si>
  <si>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</si>
  <si>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</si>
  <si>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</si>
  <si>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毛越寺駐車場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</si>
  <si>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</si>
  <si>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</si>
  <si>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</si>
  <si>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</si>
  <si>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</si>
  <si>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</si>
  <si>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</si>
  <si>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</si>
  <si>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</si>
  <si>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</si>
  <si>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</si>
  <si>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</si>
  <si>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</si>
  <si>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</si>
  <si>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</si>
  <si>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「企業債残高対料金収入比率」は企業債残高がないことから０となっており、必要な更新投資については町営駐車場全体の設備状況を考慮しつつ、時期を計りながら実施しています。</t>
    <rPh sb="2" eb="5">
      <t>キギョウサイ</t>
    </rPh>
    <rPh sb="5" eb="7">
      <t>ザンダカ</t>
    </rPh>
    <rPh sb="7" eb="8">
      <t>タイ</t>
    </rPh>
    <rPh sb="8" eb="12">
      <t>リョウキンシュウニュウ</t>
    </rPh>
    <rPh sb="12" eb="14">
      <t>ヒリツ</t>
    </rPh>
    <rPh sb="16" eb="19">
      <t>キギョウサイ</t>
    </rPh>
    <rPh sb="19" eb="21">
      <t>ザンダカ</t>
    </rPh>
    <rPh sb="36" eb="38">
      <t>ヒツヨウ</t>
    </rPh>
    <rPh sb="39" eb="41">
      <t>コウシン</t>
    </rPh>
    <rPh sb="41" eb="43">
      <t>トウシ</t>
    </rPh>
    <rPh sb="48" eb="50">
      <t>チョウエイ</t>
    </rPh>
    <rPh sb="50" eb="53">
      <t>チュウシャジョウ</t>
    </rPh>
    <rPh sb="53" eb="55">
      <t>ゼンタイ</t>
    </rPh>
    <rPh sb="56" eb="58">
      <t>セツビ</t>
    </rPh>
    <rPh sb="58" eb="60">
      <t>ジョウキョウ</t>
    </rPh>
    <rPh sb="61" eb="63">
      <t>コウリョ</t>
    </rPh>
    <rPh sb="67" eb="69">
      <t>ジキ</t>
    </rPh>
    <rPh sb="70" eb="71">
      <t>ハカ</t>
    </rPh>
    <rPh sb="75" eb="77">
      <t>ジッシ</t>
    </rPh>
    <phoneticPr fontId="5"/>
  </si>
  <si>
    <t>　当施設の「稼働率」は、コロナの影響もあり減少しています。
　通年稼働率の低さは閑散期の稼働率の低さに起因しております。また、収容台数が多い点も関係しています。実際、冬期間を除く繁忙期においては稼働率100％を超える日も多々あることから冬期間を除いては、一定以上の需要を得られていると考えます。</t>
    <rPh sb="1" eb="4">
      <t>トウシセツ</t>
    </rPh>
    <rPh sb="6" eb="9">
      <t>カドウリツ</t>
    </rPh>
    <rPh sb="16" eb="18">
      <t>エイキョウ</t>
    </rPh>
    <rPh sb="21" eb="23">
      <t>ゲンショウ</t>
    </rPh>
    <rPh sb="31" eb="36">
      <t>ツウネンカドウリツ</t>
    </rPh>
    <rPh sb="37" eb="38">
      <t>ヒク</t>
    </rPh>
    <rPh sb="40" eb="43">
      <t>カンサンキ</t>
    </rPh>
    <rPh sb="44" eb="47">
      <t>カドウリツ</t>
    </rPh>
    <rPh sb="48" eb="49">
      <t>ヒク</t>
    </rPh>
    <rPh sb="51" eb="53">
      <t>キイン</t>
    </rPh>
    <rPh sb="63" eb="67">
      <t>シュウヨウダイスウ</t>
    </rPh>
    <rPh sb="68" eb="69">
      <t>オオ</t>
    </rPh>
    <rPh sb="70" eb="71">
      <t>テン</t>
    </rPh>
    <rPh sb="72" eb="74">
      <t>カンケイ</t>
    </rPh>
    <rPh sb="80" eb="82">
      <t>ジッサイ</t>
    </rPh>
    <rPh sb="83" eb="86">
      <t>トウキカン</t>
    </rPh>
    <rPh sb="87" eb="88">
      <t>ノゾ</t>
    </rPh>
    <rPh sb="89" eb="92">
      <t>ハンボウキ</t>
    </rPh>
    <rPh sb="97" eb="100">
      <t>カドウリツ</t>
    </rPh>
    <rPh sb="105" eb="106">
      <t>コ</t>
    </rPh>
    <rPh sb="108" eb="109">
      <t>ヒ</t>
    </rPh>
    <rPh sb="110" eb="112">
      <t>タタ</t>
    </rPh>
    <rPh sb="118" eb="121">
      <t>トウキカン</t>
    </rPh>
    <rPh sb="122" eb="123">
      <t>ノゾ</t>
    </rPh>
    <phoneticPr fontId="5"/>
  </si>
  <si>
    <t>　当施設は類似施設との比較では収益的収支比率が１/３と低い数値となっているものの、直近の５か年は100％以上の割合を維持しており、一般会計からの補助金及び企業債に依存しない独立採算制のもとに安定した経営を維持しています。
　また、今後も毛越寺への参拝や各種行事における利用が見込めることから、依然として施設需要は高いと考えられます。
　しかし、令和２年度、令和３年度のように新型コロナウイルス流行のような予期せぬ事態による観光客数の減少に伴う減収が発生することや、施設の老朽化の進行などを考慮し、駐車料金の見直しなどの改善策の検討に努めます。</t>
    <rPh sb="1" eb="4">
      <t>トウシセツ</t>
    </rPh>
    <rPh sb="5" eb="9">
      <t>ルイジシセツ</t>
    </rPh>
    <rPh sb="11" eb="13">
      <t>ヒカク</t>
    </rPh>
    <rPh sb="15" eb="22">
      <t>シュウエキテキシュウシヒリツ</t>
    </rPh>
    <rPh sb="27" eb="28">
      <t>ヒク</t>
    </rPh>
    <rPh sb="29" eb="31">
      <t>スウチ</t>
    </rPh>
    <rPh sb="41" eb="43">
      <t>チョッキン</t>
    </rPh>
    <rPh sb="46" eb="47">
      <t>ネン</t>
    </rPh>
    <rPh sb="52" eb="54">
      <t>イジョウ</t>
    </rPh>
    <rPh sb="55" eb="57">
      <t>ワリアイ</t>
    </rPh>
    <rPh sb="58" eb="60">
      <t>イジ</t>
    </rPh>
    <rPh sb="65" eb="69">
      <t>イッパンカイケイ</t>
    </rPh>
    <rPh sb="72" eb="75">
      <t>ホジョキン</t>
    </rPh>
    <rPh sb="75" eb="76">
      <t>オヨ</t>
    </rPh>
    <rPh sb="77" eb="80">
      <t>キギョウサイ</t>
    </rPh>
    <rPh sb="81" eb="83">
      <t>イゾン</t>
    </rPh>
    <rPh sb="86" eb="91">
      <t>ドクリツサイサンセイ</t>
    </rPh>
    <rPh sb="95" eb="97">
      <t>アンテイ</t>
    </rPh>
    <rPh sb="99" eb="101">
      <t>ケイエイ</t>
    </rPh>
    <rPh sb="102" eb="104">
      <t>イジ</t>
    </rPh>
    <rPh sb="115" eb="117">
      <t>コンゴ</t>
    </rPh>
    <rPh sb="118" eb="121">
      <t>モウツウジ</t>
    </rPh>
    <rPh sb="123" eb="125">
      <t>サンパイ</t>
    </rPh>
    <rPh sb="126" eb="128">
      <t>カクシュ</t>
    </rPh>
    <rPh sb="128" eb="130">
      <t>ギョウジ</t>
    </rPh>
    <rPh sb="134" eb="136">
      <t>リヨウ</t>
    </rPh>
    <rPh sb="137" eb="139">
      <t>ミコ</t>
    </rPh>
    <rPh sb="146" eb="148">
      <t>イゼン</t>
    </rPh>
    <rPh sb="151" eb="153">
      <t>シセツ</t>
    </rPh>
    <rPh sb="153" eb="155">
      <t>ジュヨウ</t>
    </rPh>
    <rPh sb="156" eb="157">
      <t>タカ</t>
    </rPh>
    <rPh sb="159" eb="160">
      <t>カンガ</t>
    </rPh>
    <rPh sb="172" eb="174">
      <t>レイワ</t>
    </rPh>
    <rPh sb="175" eb="177">
      <t>ネンド</t>
    </rPh>
    <rPh sb="187" eb="189">
      <t>シンガタ</t>
    </rPh>
    <rPh sb="196" eb="198">
      <t>リュウコウ</t>
    </rPh>
    <rPh sb="202" eb="204">
      <t>ヨキ</t>
    </rPh>
    <rPh sb="206" eb="208">
      <t>ジタイ</t>
    </rPh>
    <phoneticPr fontId="5"/>
  </si>
  <si>
    <t>　「収益的収支比率」は、直近５か年は100％以上を維持しており、健全な経営状態を保っています。
　直近５年間において「他会計補助金比率」、「駐車台数一台当たりの他会計補助金額」は受けておらず、健全な経営を維持しております。
　「売上高GOP比率」は、コロナウイルスの影響を受けながらも、令和２年度に比べ増加しており、平均値を上回っています。
　「EBITDA」は令和２年度に比べ、増加しており、平均に近い数値に推移しています。
　コロナ禍で落ち込んではいるものの、依然として高い収益性を持つ施設であると考えられます。
　</t>
    <rPh sb="2" eb="9">
      <t>シュウエキテキシュウシヒリツ</t>
    </rPh>
    <rPh sb="12" eb="14">
      <t>チョッキン</t>
    </rPh>
    <rPh sb="16" eb="17">
      <t>ネン</t>
    </rPh>
    <rPh sb="22" eb="24">
      <t>イジョウ</t>
    </rPh>
    <rPh sb="25" eb="27">
      <t>イジ</t>
    </rPh>
    <rPh sb="32" eb="34">
      <t>ケンゼン</t>
    </rPh>
    <rPh sb="35" eb="39">
      <t>ケイエイジョウタイ</t>
    </rPh>
    <rPh sb="40" eb="41">
      <t>タモ</t>
    </rPh>
    <rPh sb="143" eb="145">
      <t>レイワ</t>
    </rPh>
    <rPh sb="146" eb="148">
      <t>ネンド</t>
    </rPh>
    <rPh sb="162" eb="164">
      <t>ウワマワ</t>
    </rPh>
    <rPh sb="181" eb="183">
      <t>レイワ</t>
    </rPh>
    <rPh sb="184" eb="186">
      <t>ネンド</t>
    </rPh>
    <rPh sb="187" eb="188">
      <t>クラ</t>
    </rPh>
    <rPh sb="190" eb="192">
      <t>ゾウカ</t>
    </rPh>
    <rPh sb="218" eb="219">
      <t>カ</t>
    </rPh>
    <rPh sb="220" eb="221">
      <t>オ</t>
    </rPh>
    <rPh sb="222" eb="223">
      <t>コ</t>
    </rPh>
    <rPh sb="232" eb="234">
      <t>イゼン</t>
    </rPh>
    <rPh sb="237" eb="238">
      <t>タカ</t>
    </rPh>
    <rPh sb="239" eb="242">
      <t>シュウエキセイ</t>
    </rPh>
    <rPh sb="243" eb="244">
      <t>モ</t>
    </rPh>
    <rPh sb="245" eb="247">
      <t>シセツ</t>
    </rPh>
    <rPh sb="251" eb="25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</si>
</sst>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141.5</c:v>
                </c:pt>
                <c:pt idx="1">
                  <c:v>438.4</c:v>
                </c:pt>
                <c:pt idx="2">
                  <c:v>172.4</c:v>
                </c:pt>
                <c:pt idx="3">
                  <c:v>127.3</c:v>
                </c:pt>
                <c:pt idx="4">
                  <c:v>143.6</c:v>
                </c:pt>
              </c:numCache>
            </c:numRef>
          </c:val>
          <c:extLst>
            <c:ext xmlns:c16="http://schemas.microsoft.com/office/drawing/2014/chart" uri="{C3380CC4-5D6E-409C-BE32-E72D297353CC}">
              <c16:uniqueId val="{00000000-B3D1-4CE8-BB08-17E3BBE3B6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338.4</c:v>
                </c:pt>
              </c:numCache>
            </c:numRef>
          </c:val>
          <c:smooth val="0"/>
          <c:extLst>
            <c:ext xmlns:c16="http://schemas.microsoft.com/office/drawing/2014/chart" uri="{C3380CC4-5D6E-409C-BE32-E72D297353CC}">
              <c16:uniqueId val="{00000001-B3D1-4CE8-BB08-17E3BBE3B6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14-4A08-AD73-A5CA2D7ACB0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70</c:v>
                </c:pt>
              </c:numCache>
            </c:numRef>
          </c:val>
          <c:smooth val="0"/>
          <c:extLst>
            <c:ext xmlns:c16="http://schemas.microsoft.com/office/drawing/2014/chart" uri="{C3380CC4-5D6E-409C-BE32-E72D297353CC}">
              <c16:uniqueId val="{00000001-7F14-4A08-AD73-A5CA2D7ACB0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052-4A98-B4BD-0D6711B8078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052-4A98-B4BD-0D6711B8078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EC7-43BF-8434-540395107B3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EC7-43BF-8434-540395107B3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F19-403F-8E00-F9D1C53EE5E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5.0999999999999996</c:v>
                </c:pt>
              </c:numCache>
            </c:numRef>
          </c:val>
          <c:smooth val="0"/>
          <c:extLst>
            <c:ext xmlns:c16="http://schemas.microsoft.com/office/drawing/2014/chart" uri="{C3380CC4-5D6E-409C-BE32-E72D297353CC}">
              <c16:uniqueId val="{00000001-8F19-403F-8E00-F9D1C53EE5E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6A6-42C3-90AA-D10BAEEC152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166</c:v>
                </c:pt>
              </c:numCache>
            </c:numRef>
          </c:val>
          <c:smooth val="0"/>
          <c:extLst>
            <c:ext xmlns:c16="http://schemas.microsoft.com/office/drawing/2014/chart" uri="{C3380CC4-5D6E-409C-BE32-E72D297353CC}">
              <c16:uniqueId val="{00000001-B6A6-42C3-90AA-D10BAEEC152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58.2</c:v>
                </c:pt>
                <c:pt idx="1">
                  <c:v>59.1</c:v>
                </c:pt>
                <c:pt idx="2">
                  <c:v>51.8</c:v>
                </c:pt>
                <c:pt idx="3">
                  <c:v>51.8</c:v>
                </c:pt>
                <c:pt idx="4">
                  <c:v>27</c:v>
                </c:pt>
              </c:numCache>
            </c:numRef>
          </c:val>
          <c:extLst>
            <c:ext xmlns:c16="http://schemas.microsoft.com/office/drawing/2014/chart" uri="{C3380CC4-5D6E-409C-BE32-E72D297353CC}">
              <c16:uniqueId val="{00000000-AED6-484A-A25F-7E172F858FF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251.9</c:v>
                </c:pt>
              </c:numCache>
            </c:numRef>
          </c:val>
          <c:smooth val="0"/>
          <c:extLst>
            <c:ext xmlns:c16="http://schemas.microsoft.com/office/drawing/2014/chart" uri="{C3380CC4-5D6E-409C-BE32-E72D297353CC}">
              <c16:uniqueId val="{00000001-AED6-484A-A25F-7E172F858FF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29.1</c:v>
                </c:pt>
                <c:pt idx="1">
                  <c:v>76.900000000000006</c:v>
                </c:pt>
                <c:pt idx="2">
                  <c:v>41.8</c:v>
                </c:pt>
                <c:pt idx="3">
                  <c:v>0.4</c:v>
                </c:pt>
                <c:pt idx="4">
                  <c:v>34</c:v>
                </c:pt>
              </c:numCache>
            </c:numRef>
          </c:val>
          <c:extLst>
            <c:ext xmlns:c16="http://schemas.microsoft.com/office/drawing/2014/chart" uri="{C3380CC4-5D6E-409C-BE32-E72D297353CC}">
              <c16:uniqueId val="{00000000-EB12-403C-ADD2-492CA1F77FB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8.5</c:v>
                </c:pt>
              </c:numCache>
            </c:numRef>
          </c:val>
          <c:smooth val="0"/>
          <c:extLst>
            <c:ext xmlns:c16="http://schemas.microsoft.com/office/drawing/2014/chart" uri="{C3380CC4-5D6E-409C-BE32-E72D297353CC}">
              <c16:uniqueId val="{00000001-EB12-403C-ADD2-492CA1F77FB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5873</c:v>
                </c:pt>
                <c:pt idx="1">
                  <c:v>15652</c:v>
                </c:pt>
                <c:pt idx="2">
                  <c:v>8224</c:v>
                </c:pt>
                <c:pt idx="3">
                  <c:v>988</c:v>
                </c:pt>
                <c:pt idx="4">
                  <c:v>3731</c:v>
                </c:pt>
              </c:numCache>
            </c:numRef>
          </c:val>
          <c:extLst>
            <c:ext xmlns:c16="http://schemas.microsoft.com/office/drawing/2014/chart" uri="{C3380CC4-5D6E-409C-BE32-E72D297353CC}">
              <c16:uniqueId val="{00000000-0B2A-49E6-8844-78497F437EE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4153</c:v>
                </c:pt>
              </c:numCache>
            </c:numRef>
          </c:val>
          <c:smooth val="0"/>
          <c:extLst>
            <c:ext xmlns:c16="http://schemas.microsoft.com/office/drawing/2014/chart" uri="{C3380CC4-5D6E-409C-BE32-E72D297353CC}">
              <c16:uniqueId val="{00000001-0B2A-49E6-8844-78497F437EE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JE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毛越寺駐車場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330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750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141.5</v>
      </c>
      <c r="V31" s="116"/>
      <c r="W31" s="116"/>
      <c r="X31" s="116"/>
      <c r="Y31" s="116"/>
      <c r="Z31" s="116"/>
      <c r="AA31" s="116"/>
      <c r="AB31" s="116"/>
      <c r="AC31" s="116"/>
      <c r="AD31" s="116"/>
      <c r="AE31" s="116"/>
      <c r="AF31" s="116"/>
      <c r="AG31" s="116"/>
      <c r="AH31" s="116"/>
      <c r="AI31" s="116"/>
      <c r="AJ31" s="116"/>
      <c r="AK31" s="116"/>
      <c r="AL31" s="116"/>
      <c r="AM31" s="116"/>
      <c r="AN31" s="116">
        <f>データ!Z7</f>
        <v>438.4</v>
      </c>
      <c r="AO31" s="116"/>
      <c r="AP31" s="116"/>
      <c r="AQ31" s="116"/>
      <c r="AR31" s="116"/>
      <c r="AS31" s="116"/>
      <c r="AT31" s="116"/>
      <c r="AU31" s="116"/>
      <c r="AV31" s="116"/>
      <c r="AW31" s="116"/>
      <c r="AX31" s="116"/>
      <c r="AY31" s="116"/>
      <c r="AZ31" s="116"/>
      <c r="BA31" s="116"/>
      <c r="BB31" s="116"/>
      <c r="BC31" s="116"/>
      <c r="BD31" s="116"/>
      <c r="BE31" s="116"/>
      <c r="BF31" s="116"/>
      <c r="BG31" s="116">
        <f>データ!AA7</f>
        <v>172.4</v>
      </c>
      <c r="BH31" s="116"/>
      <c r="BI31" s="116"/>
      <c r="BJ31" s="116"/>
      <c r="BK31" s="116"/>
      <c r="BL31" s="116"/>
      <c r="BM31" s="116"/>
      <c r="BN31" s="116"/>
      <c r="BO31" s="116"/>
      <c r="BP31" s="116"/>
      <c r="BQ31" s="116"/>
      <c r="BR31" s="116"/>
      <c r="BS31" s="116"/>
      <c r="BT31" s="116"/>
      <c r="BU31" s="116"/>
      <c r="BV31" s="116"/>
      <c r="BW31" s="116"/>
      <c r="BX31" s="116"/>
      <c r="BY31" s="116"/>
      <c r="BZ31" s="116">
        <f>データ!AB7</f>
        <v>127.3</v>
      </c>
      <c r="CA31" s="116"/>
      <c r="CB31" s="116"/>
      <c r="CC31" s="116"/>
      <c r="CD31" s="116"/>
      <c r="CE31" s="116"/>
      <c r="CF31" s="116"/>
      <c r="CG31" s="116"/>
      <c r="CH31" s="116"/>
      <c r="CI31" s="116"/>
      <c r="CJ31" s="116"/>
      <c r="CK31" s="116"/>
      <c r="CL31" s="116"/>
      <c r="CM31" s="116"/>
      <c r="CN31" s="116"/>
      <c r="CO31" s="116"/>
      <c r="CP31" s="116"/>
      <c r="CQ31" s="116"/>
      <c r="CR31" s="116"/>
      <c r="CS31" s="116">
        <f>データ!AC7</f>
        <v>143.6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58.2</v>
      </c>
      <c r="JD31" s="111"/>
      <c r="JE31" s="111"/>
      <c r="JF31" s="111"/>
      <c r="JG31" s="111"/>
      <c r="JH31" s="111"/>
      <c r="JI31" s="111"/>
      <c r="JJ31" s="111"/>
      <c r="JK31" s="111"/>
      <c r="JL31" s="111"/>
      <c r="JM31" s="111"/>
      <c r="JN31" s="111"/>
      <c r="JO31" s="111"/>
      <c r="JP31" s="111"/>
      <c r="JQ31" s="111"/>
      <c r="JR31" s="111"/>
      <c r="JS31" s="111"/>
      <c r="JT31" s="111"/>
      <c r="JU31" s="112"/>
      <c r="JV31" s="110">
        <f>データ!DL7</f>
        <v>59.1</v>
      </c>
      <c r="JW31" s="111"/>
      <c r="JX31" s="111"/>
      <c r="JY31" s="111"/>
      <c r="JZ31" s="111"/>
      <c r="KA31" s="111"/>
      <c r="KB31" s="111"/>
      <c r="KC31" s="111"/>
      <c r="KD31" s="111"/>
      <c r="KE31" s="111"/>
      <c r="KF31" s="111"/>
      <c r="KG31" s="111"/>
      <c r="KH31" s="111"/>
      <c r="KI31" s="111"/>
      <c r="KJ31" s="111"/>
      <c r="KK31" s="111"/>
      <c r="KL31" s="111"/>
      <c r="KM31" s="111"/>
      <c r="KN31" s="112"/>
      <c r="KO31" s="110">
        <f>データ!DM7</f>
        <v>51.8</v>
      </c>
      <c r="KP31" s="111"/>
      <c r="KQ31" s="111"/>
      <c r="KR31" s="111"/>
      <c r="KS31" s="111"/>
      <c r="KT31" s="111"/>
      <c r="KU31" s="111"/>
      <c r="KV31" s="111"/>
      <c r="KW31" s="111"/>
      <c r="KX31" s="111"/>
      <c r="KY31" s="111"/>
      <c r="KZ31" s="111"/>
      <c r="LA31" s="111"/>
      <c r="LB31" s="111"/>
      <c r="LC31" s="111"/>
      <c r="LD31" s="111"/>
      <c r="LE31" s="111"/>
      <c r="LF31" s="111"/>
      <c r="LG31" s="112"/>
      <c r="LH31" s="110">
        <f>データ!DN7</f>
        <v>51.8</v>
      </c>
      <c r="LI31" s="111"/>
      <c r="LJ31" s="111"/>
      <c r="LK31" s="111"/>
      <c r="LL31" s="111"/>
      <c r="LM31" s="111"/>
      <c r="LN31" s="111"/>
      <c r="LO31" s="111"/>
      <c r="LP31" s="111"/>
      <c r="LQ31" s="111"/>
      <c r="LR31" s="111"/>
      <c r="LS31" s="111"/>
      <c r="LT31" s="111"/>
      <c r="LU31" s="111"/>
      <c r="LV31" s="111"/>
      <c r="LW31" s="111"/>
      <c r="LX31" s="111"/>
      <c r="LY31" s="111"/>
      <c r="LZ31" s="112"/>
      <c r="MA31" s="110">
        <f>データ!DO7</f>
        <v>27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29.1</v>
      </c>
      <c r="EM52" s="116"/>
      <c r="EN52" s="116"/>
      <c r="EO52" s="116"/>
      <c r="EP52" s="116"/>
      <c r="EQ52" s="116"/>
      <c r="ER52" s="116"/>
      <c r="ES52" s="116"/>
      <c r="ET52" s="116"/>
      <c r="EU52" s="116"/>
      <c r="EV52" s="116"/>
      <c r="EW52" s="116"/>
      <c r="EX52" s="116"/>
      <c r="EY52" s="116"/>
      <c r="EZ52" s="116"/>
      <c r="FA52" s="116"/>
      <c r="FB52" s="116"/>
      <c r="FC52" s="116"/>
      <c r="FD52" s="116"/>
      <c r="FE52" s="116">
        <f>データ!BG7</f>
        <v>76.900000000000006</v>
      </c>
      <c r="FF52" s="116"/>
      <c r="FG52" s="116"/>
      <c r="FH52" s="116"/>
      <c r="FI52" s="116"/>
      <c r="FJ52" s="116"/>
      <c r="FK52" s="116"/>
      <c r="FL52" s="116"/>
      <c r="FM52" s="116"/>
      <c r="FN52" s="116"/>
      <c r="FO52" s="116"/>
      <c r="FP52" s="116"/>
      <c r="FQ52" s="116"/>
      <c r="FR52" s="116"/>
      <c r="FS52" s="116"/>
      <c r="FT52" s="116"/>
      <c r="FU52" s="116"/>
      <c r="FV52" s="116"/>
      <c r="FW52" s="116"/>
      <c r="FX52" s="116">
        <f>データ!BH7</f>
        <v>41.8</v>
      </c>
      <c r="FY52" s="116"/>
      <c r="FZ52" s="116"/>
      <c r="GA52" s="116"/>
      <c r="GB52" s="116"/>
      <c r="GC52" s="116"/>
      <c r="GD52" s="116"/>
      <c r="GE52" s="116"/>
      <c r="GF52" s="116"/>
      <c r="GG52" s="116"/>
      <c r="GH52" s="116"/>
      <c r="GI52" s="116"/>
      <c r="GJ52" s="116"/>
      <c r="GK52" s="116"/>
      <c r="GL52" s="116"/>
      <c r="GM52" s="116"/>
      <c r="GN52" s="116"/>
      <c r="GO52" s="116"/>
      <c r="GP52" s="116"/>
      <c r="GQ52" s="116">
        <f>データ!BI7</f>
        <v>0.4</v>
      </c>
      <c r="GR52" s="116"/>
      <c r="GS52" s="116"/>
      <c r="GT52" s="116"/>
      <c r="GU52" s="116"/>
      <c r="GV52" s="116"/>
      <c r="GW52" s="116"/>
      <c r="GX52" s="116"/>
      <c r="GY52" s="116"/>
      <c r="GZ52" s="116"/>
      <c r="HA52" s="116"/>
      <c r="HB52" s="116"/>
      <c r="HC52" s="116"/>
      <c r="HD52" s="116"/>
      <c r="HE52" s="116"/>
      <c r="HF52" s="116"/>
      <c r="HG52" s="116"/>
      <c r="HH52" s="116"/>
      <c r="HI52" s="116"/>
      <c r="HJ52" s="116">
        <f>データ!BJ7</f>
        <v>34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5873</v>
      </c>
      <c r="JD52" s="120"/>
      <c r="JE52" s="120"/>
      <c r="JF52" s="120"/>
      <c r="JG52" s="120"/>
      <c r="JH52" s="120"/>
      <c r="JI52" s="120"/>
      <c r="JJ52" s="120"/>
      <c r="JK52" s="120"/>
      <c r="JL52" s="120"/>
      <c r="JM52" s="120"/>
      <c r="JN52" s="120"/>
      <c r="JO52" s="120"/>
      <c r="JP52" s="120"/>
      <c r="JQ52" s="120"/>
      <c r="JR52" s="120"/>
      <c r="JS52" s="120"/>
      <c r="JT52" s="120"/>
      <c r="JU52" s="120"/>
      <c r="JV52" s="120">
        <f>データ!BR7</f>
        <v>15652</v>
      </c>
      <c r="JW52" s="120"/>
      <c r="JX52" s="120"/>
      <c r="JY52" s="120"/>
      <c r="JZ52" s="120"/>
      <c r="KA52" s="120"/>
      <c r="KB52" s="120"/>
      <c r="KC52" s="120"/>
      <c r="KD52" s="120"/>
      <c r="KE52" s="120"/>
      <c r="KF52" s="120"/>
      <c r="KG52" s="120"/>
      <c r="KH52" s="120"/>
      <c r="KI52" s="120"/>
      <c r="KJ52" s="120"/>
      <c r="KK52" s="120"/>
      <c r="KL52" s="120"/>
      <c r="KM52" s="120"/>
      <c r="KN52" s="120"/>
      <c r="KO52" s="120">
        <f>データ!BS7</f>
        <v>8224</v>
      </c>
      <c r="KP52" s="120"/>
      <c r="KQ52" s="120"/>
      <c r="KR52" s="120"/>
      <c r="KS52" s="120"/>
      <c r="KT52" s="120"/>
      <c r="KU52" s="120"/>
      <c r="KV52" s="120"/>
      <c r="KW52" s="120"/>
      <c r="KX52" s="120"/>
      <c r="KY52" s="120"/>
      <c r="KZ52" s="120"/>
      <c r="LA52" s="120"/>
      <c r="LB52" s="120"/>
      <c r="LC52" s="120"/>
      <c r="LD52" s="120"/>
      <c r="LE52" s="120"/>
      <c r="LF52" s="120"/>
      <c r="LG52" s="120"/>
      <c r="LH52" s="120">
        <f>データ!BT7</f>
        <v>988</v>
      </c>
      <c r="LI52" s="120"/>
      <c r="LJ52" s="120"/>
      <c r="LK52" s="120"/>
      <c r="LL52" s="120"/>
      <c r="LM52" s="120"/>
      <c r="LN52" s="120"/>
      <c r="LO52" s="120"/>
      <c r="LP52" s="120"/>
      <c r="LQ52" s="120"/>
      <c r="LR52" s="120"/>
      <c r="LS52" s="120"/>
      <c r="LT52" s="120"/>
      <c r="LU52" s="120"/>
      <c r="LV52" s="120"/>
      <c r="LW52" s="120"/>
      <c r="LX52" s="120"/>
      <c r="LY52" s="120"/>
      <c r="LZ52" s="120"/>
      <c r="MA52" s="120">
        <f>データ!BU7</f>
        <v>3731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256323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2cdvArl8MEZ/r8+jAb6zrKT/rCtLhntOGWwElwm/emzGHWCmBxszWoyuhOfa8I6GyJpZdufqYoaTQr0ahfhBw==" saltValue="2PVrcWPAJTBRaED7FqNhJ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89</v>
      </c>
      <c r="AV5" s="47" t="s">
        <v>103</v>
      </c>
      <c r="AW5" s="47" t="s">
        <v>91</v>
      </c>
      <c r="AX5" s="47" t="s">
        <v>92</v>
      </c>
      <c r="AY5" s="47" t="s">
        <v>104</v>
      </c>
      <c r="AZ5" s="47" t="s">
        <v>94</v>
      </c>
      <c r="BA5" s="47" t="s">
        <v>95</v>
      </c>
      <c r="BB5" s="47" t="s">
        <v>96</v>
      </c>
      <c r="BC5" s="47" t="s">
        <v>97</v>
      </c>
      <c r="BD5" s="47" t="s">
        <v>98</v>
      </c>
      <c r="BE5" s="47" t="s">
        <v>99</v>
      </c>
      <c r="BF5" s="47" t="s">
        <v>89</v>
      </c>
      <c r="BG5" s="47" t="s">
        <v>103</v>
      </c>
      <c r="BH5" s="47" t="s">
        <v>91</v>
      </c>
      <c r="BI5" s="47" t="s">
        <v>92</v>
      </c>
      <c r="BJ5" s="47" t="s">
        <v>104</v>
      </c>
      <c r="BK5" s="47" t="s">
        <v>94</v>
      </c>
      <c r="BL5" s="47" t="s">
        <v>95</v>
      </c>
      <c r="BM5" s="47" t="s">
        <v>96</v>
      </c>
      <c r="BN5" s="47" t="s">
        <v>97</v>
      </c>
      <c r="BO5" s="47" t="s">
        <v>98</v>
      </c>
      <c r="BP5" s="47" t="s">
        <v>99</v>
      </c>
      <c r="BQ5" s="47" t="s">
        <v>105</v>
      </c>
      <c r="BR5" s="47" t="s">
        <v>106</v>
      </c>
      <c r="BS5" s="47" t="s">
        <v>91</v>
      </c>
      <c r="BT5" s="47" t="s">
        <v>92</v>
      </c>
      <c r="BU5" s="47" t="s">
        <v>104</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100</v>
      </c>
      <c r="CP5" s="47" t="s">
        <v>90</v>
      </c>
      <c r="CQ5" s="47" t="s">
        <v>91</v>
      </c>
      <c r="CR5" s="47" t="s">
        <v>92</v>
      </c>
      <c r="CS5" s="47" t="s">
        <v>93</v>
      </c>
      <c r="CT5" s="47" t="s">
        <v>94</v>
      </c>
      <c r="CU5" s="47" t="s">
        <v>95</v>
      </c>
      <c r="CV5" s="47" t="s">
        <v>96</v>
      </c>
      <c r="CW5" s="47" t="s">
        <v>97</v>
      </c>
      <c r="CX5" s="47" t="s">
        <v>98</v>
      </c>
      <c r="CY5" s="47" t="s">
        <v>99</v>
      </c>
      <c r="CZ5" s="47" t="s">
        <v>100</v>
      </c>
      <c r="DA5" s="47" t="s">
        <v>103</v>
      </c>
      <c r="DB5" s="47" t="s">
        <v>101</v>
      </c>
      <c r="DC5" s="47" t="s">
        <v>92</v>
      </c>
      <c r="DD5" s="47" t="s">
        <v>93</v>
      </c>
      <c r="DE5" s="47" t="s">
        <v>94</v>
      </c>
      <c r="DF5" s="47" t="s">
        <v>95</v>
      </c>
      <c r="DG5" s="47" t="s">
        <v>96</v>
      </c>
      <c r="DH5" s="47" t="s">
        <v>97</v>
      </c>
      <c r="DI5" s="47" t="s">
        <v>98</v>
      </c>
      <c r="DJ5" s="47" t="s">
        <v>35</v>
      </c>
      <c r="DK5" s="47" t="s">
        <v>89</v>
      </c>
      <c r="DL5" s="47" t="s">
        <v>103</v>
      </c>
      <c r="DM5" s="47" t="s">
        <v>91</v>
      </c>
      <c r="DN5" s="47" t="s">
        <v>92</v>
      </c>
      <c r="DO5" s="47" t="s">
        <v>107</v>
      </c>
      <c r="DP5" s="47" t="s">
        <v>94</v>
      </c>
      <c r="DQ5" s="47" t="s">
        <v>95</v>
      </c>
      <c r="DR5" s="47" t="s">
        <v>96</v>
      </c>
      <c r="DS5" s="47" t="s">
        <v>97</v>
      </c>
      <c r="DT5" s="47" t="s">
        <v>98</v>
      </c>
      <c r="DU5" s="47" t="s">
        <v>99</v>
      </c>
    </row>
    <row r="6" spans="1:125" s="54" customFormat="1" x14ac:dyDescent="0.15">
      <c r="A6" s="37" t="s">
        <v>108</v>
      </c>
      <c r="B6" s="48">
        <f>B8</f>
        <v>2021</v>
      </c>
      <c r="C6" s="48">
        <f t="shared" ref="C6:X6" si="1">C8</f>
        <v>34029</v>
      </c>
      <c r="D6" s="48">
        <f t="shared" si="1"/>
        <v>47</v>
      </c>
      <c r="E6" s="48">
        <f t="shared" si="1"/>
        <v>14</v>
      </c>
      <c r="F6" s="48">
        <f t="shared" si="1"/>
        <v>0</v>
      </c>
      <c r="G6" s="48">
        <f t="shared" si="1"/>
        <v>2</v>
      </c>
      <c r="H6" s="48" t="str">
        <f>SUBSTITUTE(H8,"　","")</f>
        <v>岩手県平泉町</v>
      </c>
      <c r="I6" s="48" t="str">
        <f t="shared" si="1"/>
        <v>毛越寺駐車場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48</v>
      </c>
      <c r="S6" s="50" t="str">
        <f t="shared" si="1"/>
        <v>商業施設</v>
      </c>
      <c r="T6" s="50" t="str">
        <f t="shared" si="1"/>
        <v>無</v>
      </c>
      <c r="U6" s="51">
        <f t="shared" si="1"/>
        <v>11928</v>
      </c>
      <c r="V6" s="51">
        <f t="shared" si="1"/>
        <v>330</v>
      </c>
      <c r="W6" s="51">
        <f t="shared" si="1"/>
        <v>750</v>
      </c>
      <c r="X6" s="50" t="str">
        <f t="shared" si="1"/>
        <v>無</v>
      </c>
      <c r="Y6" s="52">
        <f>IF(Y8="-",NA(),Y8)</f>
        <v>141.5</v>
      </c>
      <c r="Z6" s="52">
        <f t="shared" ref="Z6:AH6" si="2">IF(Z8="-",NA(),Z8)</f>
        <v>438.4</v>
      </c>
      <c r="AA6" s="52">
        <f t="shared" si="2"/>
        <v>172.4</v>
      </c>
      <c r="AB6" s="52">
        <f t="shared" si="2"/>
        <v>127.3</v>
      </c>
      <c r="AC6" s="52">
        <f t="shared" si="2"/>
        <v>143.6</v>
      </c>
      <c r="AD6" s="52">
        <f t="shared" si="2"/>
        <v>241.9</v>
      </c>
      <c r="AE6" s="52">
        <f t="shared" si="2"/>
        <v>465.2</v>
      </c>
      <c r="AF6" s="52">
        <f t="shared" si="2"/>
        <v>1736.5</v>
      </c>
      <c r="AG6" s="52">
        <f t="shared" si="2"/>
        <v>3200.8</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166</v>
      </c>
      <c r="BE6" s="51" t="str">
        <f>IF(BE8="-","",IF(BE8="-","【-】","【"&amp;SUBSTITUTE(TEXT(BE8,"#,##0"),"-","△")&amp;"】"))</f>
        <v>【3,111】</v>
      </c>
      <c r="BF6" s="52">
        <f>IF(BF8="-",NA(),BF8)</f>
        <v>29.1</v>
      </c>
      <c r="BG6" s="52">
        <f t="shared" ref="BG6:BO6" si="5">IF(BG8="-",NA(),BG8)</f>
        <v>76.900000000000006</v>
      </c>
      <c r="BH6" s="52">
        <f t="shared" si="5"/>
        <v>41.8</v>
      </c>
      <c r="BI6" s="52">
        <f t="shared" si="5"/>
        <v>0.4</v>
      </c>
      <c r="BJ6" s="52">
        <f t="shared" si="5"/>
        <v>34</v>
      </c>
      <c r="BK6" s="52">
        <f t="shared" si="5"/>
        <v>19.8</v>
      </c>
      <c r="BL6" s="52">
        <f t="shared" si="5"/>
        <v>33.700000000000003</v>
      </c>
      <c r="BM6" s="52">
        <f t="shared" si="5"/>
        <v>28.9</v>
      </c>
      <c r="BN6" s="52">
        <f t="shared" si="5"/>
        <v>-56.4</v>
      </c>
      <c r="BO6" s="52">
        <f t="shared" si="5"/>
        <v>8.5</v>
      </c>
      <c r="BP6" s="49" t="str">
        <f>IF(BP8="-","",IF(BP8="-","【-】","【"&amp;SUBSTITUTE(TEXT(BP8,"#,##0.0"),"-","△")&amp;"】"))</f>
        <v>【0.8】</v>
      </c>
      <c r="BQ6" s="53">
        <f>IF(BQ8="-",NA(),BQ8)</f>
        <v>5873</v>
      </c>
      <c r="BR6" s="53">
        <f t="shared" ref="BR6:BZ6" si="6">IF(BR8="-",NA(),BR8)</f>
        <v>15652</v>
      </c>
      <c r="BS6" s="53">
        <f t="shared" si="6"/>
        <v>8224</v>
      </c>
      <c r="BT6" s="53">
        <f t="shared" si="6"/>
        <v>988</v>
      </c>
      <c r="BU6" s="53">
        <f t="shared" si="6"/>
        <v>3731</v>
      </c>
      <c r="BV6" s="53">
        <f t="shared" si="6"/>
        <v>8624</v>
      </c>
      <c r="BW6" s="53">
        <f t="shared" si="6"/>
        <v>6546</v>
      </c>
      <c r="BX6" s="53">
        <f t="shared" si="6"/>
        <v>8262</v>
      </c>
      <c r="BY6" s="53">
        <f t="shared" si="6"/>
        <v>1059</v>
      </c>
      <c r="BZ6" s="53">
        <f t="shared" si="6"/>
        <v>4153</v>
      </c>
      <c r="CA6" s="51" t="str">
        <f>IF(CA8="-","",IF(CA8="-","【-】","【"&amp;SUBSTITUTE(TEXT(CA8,"#,##0"),"-","△")&amp;"】"))</f>
        <v>【10,906】</v>
      </c>
      <c r="CB6" s="52"/>
      <c r="CC6" s="52"/>
      <c r="CD6" s="52"/>
      <c r="CE6" s="52"/>
      <c r="CF6" s="52"/>
      <c r="CG6" s="52"/>
      <c r="CH6" s="52"/>
      <c r="CI6" s="52"/>
      <c r="CJ6" s="52"/>
      <c r="CK6" s="52"/>
      <c r="CL6" s="49" t="s">
        <v>109</v>
      </c>
      <c r="CM6" s="51">
        <f t="shared" ref="CM6:CN6" si="7">CM8</f>
        <v>256323</v>
      </c>
      <c r="CN6" s="51">
        <f t="shared" si="7"/>
        <v>0</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70</v>
      </c>
      <c r="DJ6" s="49" t="str">
        <f>IF(DJ8="-","",IF(DJ8="-","【-】","【"&amp;SUBSTITUTE(TEXT(DJ8,"#,##0.0"),"-","△")&amp;"】"))</f>
        <v>【99.8】</v>
      </c>
      <c r="DK6" s="52">
        <f>IF(DK8="-",NA(),DK8)</f>
        <v>58.2</v>
      </c>
      <c r="DL6" s="52">
        <f t="shared" ref="DL6:DT6" si="9">IF(DL8="-",NA(),DL8)</f>
        <v>59.1</v>
      </c>
      <c r="DM6" s="52">
        <f t="shared" si="9"/>
        <v>51.8</v>
      </c>
      <c r="DN6" s="52">
        <f t="shared" si="9"/>
        <v>51.8</v>
      </c>
      <c r="DO6" s="52">
        <f t="shared" si="9"/>
        <v>27</v>
      </c>
      <c r="DP6" s="52">
        <f t="shared" si="9"/>
        <v>151.19999999999999</v>
      </c>
      <c r="DQ6" s="52">
        <f t="shared" si="9"/>
        <v>159.69999999999999</v>
      </c>
      <c r="DR6" s="52">
        <f t="shared" si="9"/>
        <v>159.6</v>
      </c>
      <c r="DS6" s="52">
        <f t="shared" si="9"/>
        <v>128.5</v>
      </c>
      <c r="DT6" s="52">
        <f t="shared" si="9"/>
        <v>251.9</v>
      </c>
      <c r="DU6" s="49" t="str">
        <f>IF(DU8="-","",IF(DU8="-","【-】","【"&amp;SUBSTITUTE(TEXT(DU8,"#,##0.0"),"-","△")&amp;"】"))</f>
        <v>【178.5】</v>
      </c>
    </row>
    <row r="7" spans="1:125" s="54" customFormat="1" x14ac:dyDescent="0.15">
      <c r="A7" s="37" t="s">
        <v>110</v>
      </c>
      <c r="B7" s="48">
        <f t="shared" ref="B7:X7" si="10">B8</f>
        <v>2021</v>
      </c>
      <c r="C7" s="48">
        <f t="shared" si="10"/>
        <v>34029</v>
      </c>
      <c r="D7" s="48">
        <f t="shared" si="10"/>
        <v>47</v>
      </c>
      <c r="E7" s="48">
        <f t="shared" si="10"/>
        <v>14</v>
      </c>
      <c r="F7" s="48">
        <f t="shared" si="10"/>
        <v>0</v>
      </c>
      <c r="G7" s="48">
        <f t="shared" si="10"/>
        <v>2</v>
      </c>
      <c r="H7" s="48" t="str">
        <f t="shared" si="10"/>
        <v>岩手県　平泉町</v>
      </c>
      <c r="I7" s="48" t="str">
        <f t="shared" si="10"/>
        <v>毛越寺駐車場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48</v>
      </c>
      <c r="S7" s="50" t="str">
        <f t="shared" si="10"/>
        <v>商業施設</v>
      </c>
      <c r="T7" s="50" t="str">
        <f t="shared" si="10"/>
        <v>無</v>
      </c>
      <c r="U7" s="51">
        <f t="shared" si="10"/>
        <v>11928</v>
      </c>
      <c r="V7" s="51">
        <f t="shared" si="10"/>
        <v>330</v>
      </c>
      <c r="W7" s="51">
        <f t="shared" si="10"/>
        <v>750</v>
      </c>
      <c r="X7" s="50" t="str">
        <f t="shared" si="10"/>
        <v>無</v>
      </c>
      <c r="Y7" s="52">
        <f>Y8</f>
        <v>141.5</v>
      </c>
      <c r="Z7" s="52">
        <f t="shared" ref="Z7:AH7" si="11">Z8</f>
        <v>438.4</v>
      </c>
      <c r="AA7" s="52">
        <f t="shared" si="11"/>
        <v>172.4</v>
      </c>
      <c r="AB7" s="52">
        <f t="shared" si="11"/>
        <v>127.3</v>
      </c>
      <c r="AC7" s="52">
        <f t="shared" si="11"/>
        <v>143.6</v>
      </c>
      <c r="AD7" s="52">
        <f t="shared" si="11"/>
        <v>241.9</v>
      </c>
      <c r="AE7" s="52">
        <f t="shared" si="11"/>
        <v>465.2</v>
      </c>
      <c r="AF7" s="52">
        <f t="shared" si="11"/>
        <v>1736.5</v>
      </c>
      <c r="AG7" s="52">
        <f t="shared" si="11"/>
        <v>3200.8</v>
      </c>
      <c r="AH7" s="52">
        <f t="shared" si="11"/>
        <v>338.4</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5.0999999999999996</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166</v>
      </c>
      <c r="BE7" s="51"/>
      <c r="BF7" s="52">
        <f>BF8</f>
        <v>29.1</v>
      </c>
      <c r="BG7" s="52">
        <f t="shared" ref="BG7:BO7" si="14">BG8</f>
        <v>76.900000000000006</v>
      </c>
      <c r="BH7" s="52">
        <f t="shared" si="14"/>
        <v>41.8</v>
      </c>
      <c r="BI7" s="52">
        <f t="shared" si="14"/>
        <v>0.4</v>
      </c>
      <c r="BJ7" s="52">
        <f t="shared" si="14"/>
        <v>34</v>
      </c>
      <c r="BK7" s="52">
        <f t="shared" si="14"/>
        <v>19.8</v>
      </c>
      <c r="BL7" s="52">
        <f t="shared" si="14"/>
        <v>33.700000000000003</v>
      </c>
      <c r="BM7" s="52">
        <f t="shared" si="14"/>
        <v>28.9</v>
      </c>
      <c r="BN7" s="52">
        <f t="shared" si="14"/>
        <v>-56.4</v>
      </c>
      <c r="BO7" s="52">
        <f t="shared" si="14"/>
        <v>8.5</v>
      </c>
      <c r="BP7" s="49"/>
      <c r="BQ7" s="53">
        <f>BQ8</f>
        <v>5873</v>
      </c>
      <c r="BR7" s="53">
        <f t="shared" ref="BR7:BZ7" si="15">BR8</f>
        <v>15652</v>
      </c>
      <c r="BS7" s="53">
        <f t="shared" si="15"/>
        <v>8224</v>
      </c>
      <c r="BT7" s="53">
        <f t="shared" si="15"/>
        <v>988</v>
      </c>
      <c r="BU7" s="53">
        <f t="shared" si="15"/>
        <v>3731</v>
      </c>
      <c r="BV7" s="53">
        <f t="shared" si="15"/>
        <v>8624</v>
      </c>
      <c r="BW7" s="53">
        <f t="shared" si="15"/>
        <v>6546</v>
      </c>
      <c r="BX7" s="53">
        <f t="shared" si="15"/>
        <v>8262</v>
      </c>
      <c r="BY7" s="53">
        <f t="shared" si="15"/>
        <v>1059</v>
      </c>
      <c r="BZ7" s="53">
        <f t="shared" si="15"/>
        <v>4153</v>
      </c>
      <c r="CA7" s="51"/>
      <c r="CB7" s="52" t="s">
        <v>111</v>
      </c>
      <c r="CC7" s="52" t="s">
        <v>111</v>
      </c>
      <c r="CD7" s="52" t="s">
        <v>111</v>
      </c>
      <c r="CE7" s="52" t="s">
        <v>111</v>
      </c>
      <c r="CF7" s="52" t="s">
        <v>111</v>
      </c>
      <c r="CG7" s="52" t="s">
        <v>111</v>
      </c>
      <c r="CH7" s="52" t="s">
        <v>111</v>
      </c>
      <c r="CI7" s="52" t="s">
        <v>111</v>
      </c>
      <c r="CJ7" s="52" t="s">
        <v>111</v>
      </c>
      <c r="CK7" s="52" t="s">
        <v>109</v>
      </c>
      <c r="CL7" s="49"/>
      <c r="CM7" s="51">
        <f>CM8</f>
        <v>256323</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70</v>
      </c>
      <c r="DJ7" s="49"/>
      <c r="DK7" s="52">
        <f>DK8</f>
        <v>58.2</v>
      </c>
      <c r="DL7" s="52">
        <f t="shared" ref="DL7:DT7" si="17">DL8</f>
        <v>59.1</v>
      </c>
      <c r="DM7" s="52">
        <f t="shared" si="17"/>
        <v>51.8</v>
      </c>
      <c r="DN7" s="52">
        <f t="shared" si="17"/>
        <v>51.8</v>
      </c>
      <c r="DO7" s="52">
        <f t="shared" si="17"/>
        <v>27</v>
      </c>
      <c r="DP7" s="52">
        <f t="shared" si="17"/>
        <v>151.19999999999999</v>
      </c>
      <c r="DQ7" s="52">
        <f t="shared" si="17"/>
        <v>159.69999999999999</v>
      </c>
      <c r="DR7" s="52">
        <f t="shared" si="17"/>
        <v>159.6</v>
      </c>
      <c r="DS7" s="52">
        <f t="shared" si="17"/>
        <v>128.5</v>
      </c>
      <c r="DT7" s="52">
        <f t="shared" si="17"/>
        <v>251.9</v>
      </c>
      <c r="DU7" s="49"/>
    </row>
    <row r="8" spans="1:125" s="54" customFormat="1" x14ac:dyDescent="0.15">
      <c r="A8" s="37"/>
      <c r="B8" s="55">
        <v>2021</v>
      </c>
      <c r="C8" s="55">
        <v>34029</v>
      </c>
      <c r="D8" s="55">
        <v>47</v>
      </c>
      <c r="E8" s="55">
        <v>14</v>
      </c>
      <c r="F8" s="55">
        <v>0</v>
      </c>
      <c r="G8" s="55">
        <v>2</v>
      </c>
      <c r="H8" s="55" t="s">
        <v>112</v>
      </c>
      <c r="I8" s="55" t="s">
        <v>113</v>
      </c>
      <c r="J8" s="55" t="s">
        <v>114</v>
      </c>
      <c r="K8" s="55" t="s">
        <v>115</v>
      </c>
      <c r="L8" s="55" t="s">
        <v>116</v>
      </c>
      <c r="M8" s="55" t="s">
        <v>117</v>
      </c>
      <c r="N8" s="55" t="s">
        <v>118</v>
      </c>
      <c r="O8" s="56" t="s">
        <v>119</v>
      </c>
      <c r="P8" s="57" t="s">
        <v>120</v>
      </c>
      <c r="Q8" s="57" t="s">
        <v>121</v>
      </c>
      <c r="R8" s="58">
        <v>48</v>
      </c>
      <c r="S8" s="57" t="s">
        <v>122</v>
      </c>
      <c r="T8" s="57" t="s">
        <v>123</v>
      </c>
      <c r="U8" s="58">
        <v>11928</v>
      </c>
      <c r="V8" s="58">
        <v>330</v>
      </c>
      <c r="W8" s="58">
        <v>750</v>
      </c>
      <c r="X8" s="57" t="s">
        <v>123</v>
      </c>
      <c r="Y8" s="59">
        <v>141.5</v>
      </c>
      <c r="Z8" s="59">
        <v>438.4</v>
      </c>
      <c r="AA8" s="59">
        <v>172.4</v>
      </c>
      <c r="AB8" s="59">
        <v>127.3</v>
      </c>
      <c r="AC8" s="59">
        <v>143.6</v>
      </c>
      <c r="AD8" s="59">
        <v>241.9</v>
      </c>
      <c r="AE8" s="59">
        <v>465.2</v>
      </c>
      <c r="AF8" s="59">
        <v>1736.5</v>
      </c>
      <c r="AG8" s="59">
        <v>3200.8</v>
      </c>
      <c r="AH8" s="59">
        <v>338.4</v>
      </c>
      <c r="AI8" s="56">
        <v>236.1</v>
      </c>
      <c r="AJ8" s="59">
        <v>0</v>
      </c>
      <c r="AK8" s="59">
        <v>0</v>
      </c>
      <c r="AL8" s="59">
        <v>0</v>
      </c>
      <c r="AM8" s="59">
        <v>0</v>
      </c>
      <c r="AN8" s="59">
        <v>0</v>
      </c>
      <c r="AO8" s="59">
        <v>2.2999999999999998</v>
      </c>
      <c r="AP8" s="59">
        <v>9.6999999999999993</v>
      </c>
      <c r="AQ8" s="59">
        <v>1.3</v>
      </c>
      <c r="AR8" s="59">
        <v>4.8</v>
      </c>
      <c r="AS8" s="59">
        <v>5.0999999999999996</v>
      </c>
      <c r="AT8" s="56">
        <v>5.2</v>
      </c>
      <c r="AU8" s="60">
        <v>0</v>
      </c>
      <c r="AV8" s="60">
        <v>0</v>
      </c>
      <c r="AW8" s="60">
        <v>0</v>
      </c>
      <c r="AX8" s="60">
        <v>0</v>
      </c>
      <c r="AY8" s="60">
        <v>0</v>
      </c>
      <c r="AZ8" s="60">
        <v>33</v>
      </c>
      <c r="BA8" s="60">
        <v>14</v>
      </c>
      <c r="BB8" s="60">
        <v>4</v>
      </c>
      <c r="BC8" s="60">
        <v>98</v>
      </c>
      <c r="BD8" s="60">
        <v>166</v>
      </c>
      <c r="BE8" s="60">
        <v>3111</v>
      </c>
      <c r="BF8" s="59">
        <v>29.1</v>
      </c>
      <c r="BG8" s="59">
        <v>76.900000000000006</v>
      </c>
      <c r="BH8" s="59">
        <v>41.8</v>
      </c>
      <c r="BI8" s="59">
        <v>0.4</v>
      </c>
      <c r="BJ8" s="59">
        <v>34</v>
      </c>
      <c r="BK8" s="59">
        <v>19.8</v>
      </c>
      <c r="BL8" s="59">
        <v>33.700000000000003</v>
      </c>
      <c r="BM8" s="59">
        <v>28.9</v>
      </c>
      <c r="BN8" s="59">
        <v>-56.4</v>
      </c>
      <c r="BO8" s="59">
        <v>8.5</v>
      </c>
      <c r="BP8" s="56">
        <v>0.8</v>
      </c>
      <c r="BQ8" s="60">
        <v>5873</v>
      </c>
      <c r="BR8" s="60">
        <v>15652</v>
      </c>
      <c r="BS8" s="60">
        <v>8224</v>
      </c>
      <c r="BT8" s="61">
        <v>988</v>
      </c>
      <c r="BU8" s="61">
        <v>3731</v>
      </c>
      <c r="BV8" s="60">
        <v>8624</v>
      </c>
      <c r="BW8" s="60">
        <v>6546</v>
      </c>
      <c r="BX8" s="60">
        <v>8262</v>
      </c>
      <c r="BY8" s="60">
        <v>1059</v>
      </c>
      <c r="BZ8" s="60">
        <v>4153</v>
      </c>
      <c r="CA8" s="58">
        <v>10906</v>
      </c>
      <c r="CB8" s="59" t="s">
        <v>116</v>
      </c>
      <c r="CC8" s="59" t="s">
        <v>116</v>
      </c>
      <c r="CD8" s="59" t="s">
        <v>116</v>
      </c>
      <c r="CE8" s="59" t="s">
        <v>116</v>
      </c>
      <c r="CF8" s="59" t="s">
        <v>116</v>
      </c>
      <c r="CG8" s="59" t="s">
        <v>116</v>
      </c>
      <c r="CH8" s="59" t="s">
        <v>116</v>
      </c>
      <c r="CI8" s="59" t="s">
        <v>116</v>
      </c>
      <c r="CJ8" s="59" t="s">
        <v>116</v>
      </c>
      <c r="CK8" s="59" t="s">
        <v>116</v>
      </c>
      <c r="CL8" s="56" t="s">
        <v>116</v>
      </c>
      <c r="CM8" s="58">
        <v>256323</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59.6</v>
      </c>
      <c r="DF8" s="59">
        <v>51.7</v>
      </c>
      <c r="DG8" s="59">
        <v>51.5</v>
      </c>
      <c r="DH8" s="59">
        <v>764.6</v>
      </c>
      <c r="DI8" s="59">
        <v>70</v>
      </c>
      <c r="DJ8" s="56">
        <v>99.8</v>
      </c>
      <c r="DK8" s="59">
        <v>58.2</v>
      </c>
      <c r="DL8" s="59">
        <v>59.1</v>
      </c>
      <c r="DM8" s="59">
        <v>51.8</v>
      </c>
      <c r="DN8" s="59">
        <v>51.8</v>
      </c>
      <c r="DO8" s="59">
        <v>27</v>
      </c>
      <c r="DP8" s="59">
        <v>151.19999999999999</v>
      </c>
      <c r="DQ8" s="59">
        <v>159.69999999999999</v>
      </c>
      <c r="DR8" s="59">
        <v>159.6</v>
      </c>
      <c r="DS8" s="59">
        <v>128.5</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2022-12-09T03:24:15Z</dcterms:created>
  <dcterms:modified xsi:type="dcterms:W3CDTF">2023-01-18T06:51:12Z</dcterms:modified>
  <cp:category/>
</cp:coreProperties>
</file>